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oktatas\2021-2022-1\e-ArchInf1\XL-Func-Area\"/>
    </mc:Choice>
  </mc:AlternateContent>
  <bookViews>
    <workbookView xWindow="2124" yWindow="0" windowWidth="16080" windowHeight="12648"/>
  </bookViews>
  <sheets>
    <sheet name="Sheet1" sheetId="1" r:id="rId1"/>
  </sheets>
  <definedNames>
    <definedName name="f">Sheet1!$C$3</definedName>
    <definedName name="h1ny">Sheet1!$F$5</definedName>
    <definedName name="h1p">Sheet1!$F$3</definedName>
    <definedName name="h2ny">Sheet1!$H$5</definedName>
    <definedName name="h2p">Sheet1!$H$3</definedName>
    <definedName name="i">Sheet1!$B:$B</definedName>
    <definedName name="n">Sheet1!$C$5</definedName>
    <definedName name="x">Sheet1!$C:$C</definedName>
    <definedName name="yny">Sheet1!$E:$E</definedName>
    <definedName name="yp">Sheet1!$D:$D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7" i="1" l="1"/>
  <c r="B21" i="1"/>
  <c r="C35" i="1"/>
  <c r="E35" i="1" s="1"/>
  <c r="C31" i="1"/>
  <c r="C32" i="1"/>
  <c r="C30" i="1"/>
  <c r="C10" i="1"/>
  <c r="D10" i="1" s="1"/>
  <c r="C11" i="1"/>
  <c r="D11" i="1" s="1"/>
  <c r="C12" i="1"/>
  <c r="E12" i="1" s="1"/>
  <c r="C13" i="1"/>
  <c r="E13" i="1" s="1"/>
  <c r="C14" i="1"/>
  <c r="E14" i="1" s="1"/>
  <c r="C15" i="1"/>
  <c r="D15" i="1" s="1"/>
  <c r="C16" i="1"/>
  <c r="D16" i="1" s="1"/>
  <c r="C17" i="1"/>
  <c r="E17" i="1" s="1"/>
  <c r="C18" i="1"/>
  <c r="E18" i="1" s="1"/>
  <c r="C19" i="1"/>
  <c r="E19" i="1" s="1"/>
  <c r="C20" i="1"/>
  <c r="E20" i="1" s="1"/>
  <c r="C21" i="1"/>
  <c r="D21" i="1" s="1"/>
  <c r="C22" i="1"/>
  <c r="D22" i="1" s="1"/>
  <c r="C23" i="1"/>
  <c r="D23" i="1" s="1"/>
  <c r="C24" i="1"/>
  <c r="C25" i="1"/>
  <c r="C26" i="1"/>
  <c r="E26" i="1" s="1"/>
  <c r="C27" i="1"/>
  <c r="E27" i="1" s="1"/>
  <c r="C28" i="1"/>
  <c r="E28" i="1" s="1"/>
  <c r="C29" i="1"/>
  <c r="E29" i="1" s="1"/>
  <c r="C9" i="1"/>
  <c r="D9" i="1" s="1"/>
  <c r="D13" i="1" l="1"/>
  <c r="F13" i="1" s="1"/>
  <c r="G12" i="1" s="1"/>
  <c r="E11" i="1"/>
  <c r="F11" i="1" s="1"/>
  <c r="D28" i="1"/>
  <c r="F28" i="1" s="1"/>
  <c r="D27" i="1"/>
  <c r="F27" i="1" s="1"/>
  <c r="D12" i="1"/>
  <c r="F12" i="1" s="1"/>
  <c r="E10" i="1"/>
  <c r="F10" i="1" s="1"/>
  <c r="D26" i="1"/>
  <c r="F26" i="1" s="1"/>
  <c r="D20" i="1"/>
  <c r="F20" i="1" s="1"/>
  <c r="D19" i="1"/>
  <c r="F19" i="1" s="1"/>
  <c r="D18" i="1"/>
  <c r="F18" i="1" s="1"/>
  <c r="D29" i="1"/>
  <c r="F29" i="1" s="1"/>
  <c r="D14" i="1"/>
  <c r="F14" i="1" s="1"/>
  <c r="G13" i="1" s="1"/>
  <c r="D35" i="1"/>
  <c r="F35" i="1" s="1"/>
  <c r="E24" i="1"/>
  <c r="E15" i="1"/>
  <c r="F15" i="1" s="1"/>
  <c r="D25" i="1"/>
  <c r="D17" i="1"/>
  <c r="F17" i="1" s="1"/>
  <c r="E9" i="1"/>
  <c r="F9" i="1" s="1"/>
  <c r="E22" i="1"/>
  <c r="F22" i="1" s="1"/>
  <c r="E25" i="1"/>
  <c r="E16" i="1"/>
  <c r="F16" i="1" s="1"/>
  <c r="D24" i="1"/>
  <c r="E21" i="1"/>
  <c r="F21" i="1" s="1"/>
  <c r="E23" i="1"/>
  <c r="F23" i="1" s="1"/>
  <c r="H12" i="1" l="1"/>
  <c r="G10" i="1"/>
  <c r="G11" i="1"/>
  <c r="H27" i="1"/>
  <c r="H19" i="1"/>
  <c r="H13" i="1"/>
  <c r="H26" i="1"/>
  <c r="H28" i="1"/>
  <c r="G26" i="1"/>
  <c r="G27" i="1"/>
  <c r="G18" i="1"/>
  <c r="H18" i="1"/>
  <c r="G28" i="1"/>
  <c r="H10" i="1"/>
  <c r="H11" i="1"/>
  <c r="H22" i="1"/>
  <c r="G19" i="1"/>
  <c r="H16" i="1"/>
  <c r="H17" i="1"/>
  <c r="G17" i="1"/>
  <c r="G20" i="1"/>
  <c r="H20" i="1"/>
  <c r="G15" i="1"/>
  <c r="H15" i="1"/>
  <c r="G14" i="1"/>
  <c r="H14" i="1"/>
  <c r="F32" i="1"/>
  <c r="H9" i="1"/>
  <c r="G21" i="1"/>
  <c r="H21" i="1"/>
  <c r="G16" i="1"/>
  <c r="G22" i="1"/>
  <c r="F24" i="1"/>
  <c r="F25" i="1"/>
  <c r="G9" i="1"/>
  <c r="G23" i="1" l="1"/>
  <c r="H23" i="1"/>
  <c r="H24" i="1"/>
  <c r="H25" i="1"/>
  <c r="G24" i="1"/>
  <c r="G25" i="1"/>
  <c r="H30" i="1" l="1"/>
  <c r="G30" i="1"/>
</calcChain>
</file>

<file path=xl/sharedStrings.xml><?xml version="1.0" encoding="utf-8"?>
<sst xmlns="http://schemas.openxmlformats.org/spreadsheetml/2006/main" count="19" uniqueCount="19">
  <si>
    <t>i</t>
  </si>
  <si>
    <t>n=</t>
  </si>
  <si>
    <t>f=</t>
  </si>
  <si>
    <t>x</t>
  </si>
  <si>
    <t>yp</t>
  </si>
  <si>
    <t>h1p=</t>
  </si>
  <si>
    <t>h2p=</t>
  </si>
  <si>
    <t>h2ny=</t>
  </si>
  <si>
    <t>h1ny=</t>
  </si>
  <si>
    <t>yny</t>
  </si>
  <si>
    <t>yk</t>
  </si>
  <si>
    <t>∆ter</t>
  </si>
  <si>
    <t>parabola</t>
  </si>
  <si>
    <t>half-span</t>
  </si>
  <si>
    <t>divisions</t>
  </si>
  <si>
    <t>∆iv</t>
  </si>
  <si>
    <t>ArcLength</t>
  </si>
  <si>
    <t>Area</t>
  </si>
  <si>
    <t>gable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</si>
</sst>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&quot; m&quot;"/>
  </numFmts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vertical="center"/>
    </xf>
    <xf numFmtId="164" fontId="0" fillId="0" borderId="0" xfId="0" applyNumberFormat="1" applyAlignment="1">
      <alignment vertical="center"/>
    </xf>
    <xf numFmtId="164" fontId="2" fillId="0" borderId="0" xfId="0" applyNumberFormat="1" applyFont="1" applyAlignment="1">
      <alignment horizontal="center" vertical="center"/>
    </xf>
    <xf numFmtId="164" fontId="0" fillId="5" borderId="0" xfId="0" applyNumberFormat="1" applyFill="1" applyAlignment="1">
      <alignment horizontal="center" vertical="center"/>
    </xf>
    <xf numFmtId="164" fontId="0" fillId="3" borderId="0" xfId="0" applyNumberFormat="1" applyFill="1" applyAlignment="1">
      <alignment vertical="center"/>
    </xf>
    <xf numFmtId="0" fontId="2" fillId="4" borderId="0" xfId="0" applyFont="1" applyFill="1" applyAlignment="1">
      <alignment horizontal="right" vertical="center"/>
    </xf>
    <xf numFmtId="164" fontId="0" fillId="4" borderId="0" xfId="0" applyNumberFormat="1" applyFill="1" applyAlignment="1">
      <alignment vertical="center"/>
    </xf>
    <xf numFmtId="164" fontId="2" fillId="5" borderId="0" xfId="0" applyNumberFormat="1" applyFont="1" applyFill="1" applyAlignment="1">
      <alignment horizontal="center" vertical="center"/>
    </xf>
    <xf numFmtId="164" fontId="2" fillId="2" borderId="0" xfId="0" applyNumberFormat="1" applyFont="1" applyFill="1" applyAlignment="1">
      <alignment horizontal="center" vertical="center"/>
    </xf>
    <xf numFmtId="164" fontId="2" fillId="9" borderId="0" xfId="0" applyNumberFormat="1" applyFont="1" applyFill="1" applyAlignment="1">
      <alignment horizontal="center" vertical="center"/>
    </xf>
    <xf numFmtId="164" fontId="0" fillId="8" borderId="0" xfId="0" applyNumberFormat="1" applyFill="1" applyAlignment="1">
      <alignment vertical="center"/>
    </xf>
    <xf numFmtId="0" fontId="2" fillId="11" borderId="0" xfId="0" applyFont="1" applyFill="1" applyAlignment="1">
      <alignment horizontal="center" vertical="center"/>
    </xf>
    <xf numFmtId="0" fontId="0" fillId="10" borderId="0" xfId="0" applyFill="1" applyAlignment="1">
      <alignment horizontal="center" vertical="center"/>
    </xf>
    <xf numFmtId="0" fontId="2" fillId="8" borderId="0" xfId="0" applyFont="1" applyFill="1" applyAlignment="1">
      <alignment horizontal="right" vertical="center"/>
    </xf>
    <xf numFmtId="164" fontId="0" fillId="9" borderId="0" xfId="0" applyNumberFormat="1" applyFill="1" applyAlignment="1">
      <alignment horizontal="center" vertical="center"/>
    </xf>
    <xf numFmtId="0" fontId="2" fillId="7" borderId="0" xfId="0" applyFont="1" applyFill="1" applyAlignment="1">
      <alignment horizontal="center"/>
    </xf>
    <xf numFmtId="164" fontId="0" fillId="6" borderId="0" xfId="0" applyNumberFormat="1" applyFill="1"/>
    <xf numFmtId="0" fontId="1" fillId="7" borderId="0" xfId="0" applyFont="1" applyFill="1" applyAlignment="1">
      <alignment horizontal="center"/>
    </xf>
    <xf numFmtId="164" fontId="0" fillId="7" borderId="0" xfId="0" applyNumberFormat="1" applyFill="1" applyAlignment="1">
      <alignment vertical="center"/>
    </xf>
    <xf numFmtId="164" fontId="3" fillId="4" borderId="0" xfId="0" applyNumberFormat="1" applyFont="1" applyFill="1" applyAlignment="1">
      <alignment horizontal="centerContinuous"/>
    </xf>
    <xf numFmtId="164" fontId="0" fillId="4" borderId="0" xfId="0" applyNumberFormat="1" applyFill="1" applyAlignment="1">
      <alignment horizontal="centerContinuous"/>
    </xf>
    <xf numFmtId="164" fontId="3" fillId="8" borderId="0" xfId="0" applyNumberFormat="1" applyFont="1" applyFill="1" applyAlignment="1">
      <alignment horizontal="centerContinuous"/>
    </xf>
    <xf numFmtId="164" fontId="0" fillId="8" borderId="0" xfId="0" applyNumberFormat="1" applyFill="1" applyAlignment="1">
      <alignment horizontal="centerContinuous"/>
    </xf>
    <xf numFmtId="0" fontId="2" fillId="3" borderId="0" xfId="0" applyFont="1" applyFill="1" applyAlignment="1">
      <alignment horizontal="right"/>
    </xf>
    <xf numFmtId="164" fontId="0" fillId="2" borderId="0" xfId="0" applyNumberFormat="1" applyFill="1"/>
    <xf numFmtId="0" fontId="3" fillId="3" borderId="0" xfId="0" applyFont="1" applyFill="1" applyAlignment="1">
      <alignment horizontal="centerContinuous"/>
    </xf>
    <xf numFmtId="0" fontId="0" fillId="3" borderId="0" xfId="0" applyFill="1" applyAlignment="1">
      <alignment horizontal="centerContinuous"/>
    </xf>
    <xf numFmtId="0" fontId="0" fillId="2" borderId="0" xfId="0" applyFill="1" applyAlignment="1">
      <alignment horizontal="center"/>
    </xf>
    <xf numFmtId="0" fontId="0" fillId="7" borderId="0" xfId="0" applyFill="1" applyAlignment="1">
      <alignment horizontal="center"/>
    </xf>
    <xf numFmtId="164" fontId="0" fillId="3" borderId="0" xfId="0" applyNumberFormat="1" applyFill="1"/>
    <xf numFmtId="164" fontId="0" fillId="0" borderId="0" xfId="0" applyNumberFormat="1"/>
    <xf numFmtId="0" fontId="0" fillId="6" borderId="0" xfId="0" applyFill="1" applyAlignment="1">
      <alignment horizontal="center"/>
    </xf>
    <xf numFmtId="0" fontId="0" fillId="10" borderId="0" xfId="0" applyFill="1" applyAlignment="1">
      <alignment horizont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7023116518560205E-2"/>
          <c:y val="3.0555555555555555E-2"/>
          <c:w val="0.90833243484632198"/>
          <c:h val="0.89979615048118999"/>
        </c:manualLayout>
      </c:layout>
      <c:scatterChart>
        <c:scatterStyle val="lineMarker"/>
        <c:varyColors val="0"/>
        <c:ser>
          <c:idx val="0"/>
          <c:order val="0"/>
          <c:tx>
            <c:strRef>
              <c:f>Sheet1!$D$8</c:f>
              <c:strCache>
                <c:ptCount val="1"/>
                <c:pt idx="0">
                  <c:v>yp</c:v>
                </c:pt>
              </c:strCache>
            </c:strRef>
          </c:tx>
          <c:spPr>
            <a:ln w="25400" cap="rnd">
              <a:solidFill>
                <a:srgbClr val="7030A0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Sheet1!$C$9:$C$32</c:f>
              <c:numCache>
                <c:formatCode>0.00" m"</c:formatCode>
                <c:ptCount val="24"/>
                <c:pt idx="0">
                  <c:v>-8</c:v>
                </c:pt>
                <c:pt idx="1">
                  <c:v>-7.2</c:v>
                </c:pt>
                <c:pt idx="2">
                  <c:v>-6.4</c:v>
                </c:pt>
                <c:pt idx="3">
                  <c:v>-5.6</c:v>
                </c:pt>
                <c:pt idx="4">
                  <c:v>-4.8</c:v>
                </c:pt>
                <c:pt idx="5">
                  <c:v>-4</c:v>
                </c:pt>
                <c:pt idx="6">
                  <c:v>-3.2</c:v>
                </c:pt>
                <c:pt idx="7">
                  <c:v>-2.4</c:v>
                </c:pt>
                <c:pt idx="8">
                  <c:v>-1.8828298241146002</c:v>
                </c:pt>
                <c:pt idx="9">
                  <c:v>-0.8</c:v>
                </c:pt>
                <c:pt idx="10">
                  <c:v>0</c:v>
                </c:pt>
                <c:pt idx="11">
                  <c:v>0.8</c:v>
                </c:pt>
                <c:pt idx="12">
                  <c:v>1.8828298241146002</c:v>
                </c:pt>
                <c:pt idx="13">
                  <c:v>2.4</c:v>
                </c:pt>
                <c:pt idx="14">
                  <c:v>3.2</c:v>
                </c:pt>
                <c:pt idx="15">
                  <c:v>4</c:v>
                </c:pt>
                <c:pt idx="16">
                  <c:v>4.8</c:v>
                </c:pt>
                <c:pt idx="17">
                  <c:v>5.6</c:v>
                </c:pt>
                <c:pt idx="18">
                  <c:v>6.4</c:v>
                </c:pt>
                <c:pt idx="19">
                  <c:v>7.2</c:v>
                </c:pt>
                <c:pt idx="20">
                  <c:v>8</c:v>
                </c:pt>
                <c:pt idx="21">
                  <c:v>8</c:v>
                </c:pt>
                <c:pt idx="22">
                  <c:v>-8</c:v>
                </c:pt>
                <c:pt idx="23">
                  <c:v>-8</c:v>
                </c:pt>
              </c:numCache>
            </c:numRef>
          </c:xVal>
          <c:yVal>
            <c:numRef>
              <c:f>Sheet1!$D$9:$D$32</c:f>
              <c:numCache>
                <c:formatCode>0.00" m"</c:formatCode>
                <c:ptCount val="24"/>
                <c:pt idx="0">
                  <c:v>4</c:v>
                </c:pt>
                <c:pt idx="1">
                  <c:v>4.6269999999999998</c:v>
                </c:pt>
                <c:pt idx="2">
                  <c:v>5.1879999999999997</c:v>
                </c:pt>
                <c:pt idx="3">
                  <c:v>5.6829999999999998</c:v>
                </c:pt>
                <c:pt idx="4">
                  <c:v>6.1120000000000001</c:v>
                </c:pt>
                <c:pt idx="5">
                  <c:v>6.4749999999999996</c:v>
                </c:pt>
                <c:pt idx="6">
                  <c:v>6.7720000000000002</c:v>
                </c:pt>
                <c:pt idx="7">
                  <c:v>7.0030000000000001</c:v>
                </c:pt>
                <c:pt idx="8">
                  <c:v>7.1172084549422046</c:v>
                </c:pt>
                <c:pt idx="9">
                  <c:v>7.2669999999999995</c:v>
                </c:pt>
                <c:pt idx="10">
                  <c:v>7.3</c:v>
                </c:pt>
                <c:pt idx="11">
                  <c:v>7.2669999999999995</c:v>
                </c:pt>
                <c:pt idx="12">
                  <c:v>7.1172084549422046</c:v>
                </c:pt>
                <c:pt idx="13">
                  <c:v>7.0030000000000001</c:v>
                </c:pt>
                <c:pt idx="14">
                  <c:v>6.7720000000000002</c:v>
                </c:pt>
                <c:pt idx="15">
                  <c:v>6.4749999999999996</c:v>
                </c:pt>
                <c:pt idx="16">
                  <c:v>6.1120000000000001</c:v>
                </c:pt>
                <c:pt idx="17">
                  <c:v>5.6829999999999998</c:v>
                </c:pt>
                <c:pt idx="18">
                  <c:v>5.1879999999999997</c:v>
                </c:pt>
                <c:pt idx="19">
                  <c:v>4.6269999999999998</c:v>
                </c:pt>
                <c:pt idx="20">
                  <c:v>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C0D-4DD6-9892-05BF2AC327E0}"/>
            </c:ext>
          </c:extLst>
        </c:ser>
        <c:ser>
          <c:idx val="1"/>
          <c:order val="1"/>
          <c:tx>
            <c:strRef>
              <c:f>Sheet1!$E$8</c:f>
              <c:strCache>
                <c:ptCount val="1"/>
                <c:pt idx="0">
                  <c:v>yny</c:v>
                </c:pt>
              </c:strCache>
            </c:strRef>
          </c:tx>
          <c:spPr>
            <a:ln w="25400" cap="rnd">
              <a:solidFill>
                <a:srgbClr val="002060"/>
              </a:solidFill>
              <a:prstDash val="sysDot"/>
              <a:round/>
            </a:ln>
            <a:effectLst/>
          </c:spPr>
          <c:marker>
            <c:symbol val="none"/>
          </c:marker>
          <c:xVal>
            <c:numRef>
              <c:f>Sheet1!$C$9:$C$32</c:f>
              <c:numCache>
                <c:formatCode>0.00" m"</c:formatCode>
                <c:ptCount val="24"/>
                <c:pt idx="0">
                  <c:v>-8</c:v>
                </c:pt>
                <c:pt idx="1">
                  <c:v>-7.2</c:v>
                </c:pt>
                <c:pt idx="2">
                  <c:v>-6.4</c:v>
                </c:pt>
                <c:pt idx="3">
                  <c:v>-5.6</c:v>
                </c:pt>
                <c:pt idx="4">
                  <c:v>-4.8</c:v>
                </c:pt>
                <c:pt idx="5">
                  <c:v>-4</c:v>
                </c:pt>
                <c:pt idx="6">
                  <c:v>-3.2</c:v>
                </c:pt>
                <c:pt idx="7">
                  <c:v>-2.4</c:v>
                </c:pt>
                <c:pt idx="8">
                  <c:v>-1.8828298241146002</c:v>
                </c:pt>
                <c:pt idx="9">
                  <c:v>-0.8</c:v>
                </c:pt>
                <c:pt idx="10">
                  <c:v>0</c:v>
                </c:pt>
                <c:pt idx="11">
                  <c:v>0.8</c:v>
                </c:pt>
                <c:pt idx="12">
                  <c:v>1.8828298241146002</c:v>
                </c:pt>
                <c:pt idx="13">
                  <c:v>2.4</c:v>
                </c:pt>
                <c:pt idx="14">
                  <c:v>3.2</c:v>
                </c:pt>
                <c:pt idx="15">
                  <c:v>4</c:v>
                </c:pt>
                <c:pt idx="16">
                  <c:v>4.8</c:v>
                </c:pt>
                <c:pt idx="17">
                  <c:v>5.6</c:v>
                </c:pt>
                <c:pt idx="18">
                  <c:v>6.4</c:v>
                </c:pt>
                <c:pt idx="19">
                  <c:v>7.2</c:v>
                </c:pt>
                <c:pt idx="20">
                  <c:v>8</c:v>
                </c:pt>
                <c:pt idx="21">
                  <c:v>8</c:v>
                </c:pt>
                <c:pt idx="22">
                  <c:v>-8</c:v>
                </c:pt>
                <c:pt idx="23">
                  <c:v>-8</c:v>
                </c:pt>
              </c:numCache>
            </c:numRef>
          </c:xVal>
          <c:yVal>
            <c:numRef>
              <c:f>Sheet1!$E$9:$E$32</c:f>
              <c:numCache>
                <c:formatCode>0.00" m"</c:formatCode>
                <c:ptCount val="24"/>
                <c:pt idx="0">
                  <c:v>1</c:v>
                </c:pt>
                <c:pt idx="1">
                  <c:v>1.7999999999999998</c:v>
                </c:pt>
                <c:pt idx="2">
                  <c:v>2.5999999999999996</c:v>
                </c:pt>
                <c:pt idx="3">
                  <c:v>3.4000000000000004</c:v>
                </c:pt>
                <c:pt idx="4">
                  <c:v>4.2</c:v>
                </c:pt>
                <c:pt idx="5">
                  <c:v>5</c:v>
                </c:pt>
                <c:pt idx="6">
                  <c:v>5.8</c:v>
                </c:pt>
                <c:pt idx="7">
                  <c:v>6.6</c:v>
                </c:pt>
                <c:pt idx="8">
                  <c:v>7.1171701758854002</c:v>
                </c:pt>
                <c:pt idx="9">
                  <c:v>8.1999999999999993</c:v>
                </c:pt>
                <c:pt idx="10">
                  <c:v>9</c:v>
                </c:pt>
                <c:pt idx="11">
                  <c:v>8.1999999999999993</c:v>
                </c:pt>
                <c:pt idx="12">
                  <c:v>7.1171701758854002</c:v>
                </c:pt>
                <c:pt idx="13">
                  <c:v>6.6</c:v>
                </c:pt>
                <c:pt idx="14">
                  <c:v>5.8</c:v>
                </c:pt>
                <c:pt idx="15">
                  <c:v>5</c:v>
                </c:pt>
                <c:pt idx="16">
                  <c:v>4.2</c:v>
                </c:pt>
                <c:pt idx="17">
                  <c:v>3.4000000000000004</c:v>
                </c:pt>
                <c:pt idx="18">
                  <c:v>2.5999999999999996</c:v>
                </c:pt>
                <c:pt idx="19">
                  <c:v>1.7999999999999998</c:v>
                </c:pt>
                <c:pt idx="2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C0D-4DD6-9892-05BF2AC327E0}"/>
            </c:ext>
          </c:extLst>
        </c:ser>
        <c:ser>
          <c:idx val="2"/>
          <c:order val="2"/>
          <c:tx>
            <c:strRef>
              <c:f>Sheet1!$F$8</c:f>
              <c:strCache>
                <c:ptCount val="1"/>
                <c:pt idx="0">
                  <c:v>yk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marker>
            <c:symbol val="none"/>
          </c:marker>
          <c:xVal>
            <c:numRef>
              <c:f>Sheet1!$C$9:$C$32</c:f>
              <c:numCache>
                <c:formatCode>0.00" m"</c:formatCode>
                <c:ptCount val="24"/>
                <c:pt idx="0">
                  <c:v>-8</c:v>
                </c:pt>
                <c:pt idx="1">
                  <c:v>-7.2</c:v>
                </c:pt>
                <c:pt idx="2">
                  <c:v>-6.4</c:v>
                </c:pt>
                <c:pt idx="3">
                  <c:v>-5.6</c:v>
                </c:pt>
                <c:pt idx="4">
                  <c:v>-4.8</c:v>
                </c:pt>
                <c:pt idx="5">
                  <c:v>-4</c:v>
                </c:pt>
                <c:pt idx="6">
                  <c:v>-3.2</c:v>
                </c:pt>
                <c:pt idx="7">
                  <c:v>-2.4</c:v>
                </c:pt>
                <c:pt idx="8">
                  <c:v>-1.8828298241146002</c:v>
                </c:pt>
                <c:pt idx="9">
                  <c:v>-0.8</c:v>
                </c:pt>
                <c:pt idx="10">
                  <c:v>0</c:v>
                </c:pt>
                <c:pt idx="11">
                  <c:v>0.8</c:v>
                </c:pt>
                <c:pt idx="12">
                  <c:v>1.8828298241146002</c:v>
                </c:pt>
                <c:pt idx="13">
                  <c:v>2.4</c:v>
                </c:pt>
                <c:pt idx="14">
                  <c:v>3.2</c:v>
                </c:pt>
                <c:pt idx="15">
                  <c:v>4</c:v>
                </c:pt>
                <c:pt idx="16">
                  <c:v>4.8</c:v>
                </c:pt>
                <c:pt idx="17">
                  <c:v>5.6</c:v>
                </c:pt>
                <c:pt idx="18">
                  <c:v>6.4</c:v>
                </c:pt>
                <c:pt idx="19">
                  <c:v>7.2</c:v>
                </c:pt>
                <c:pt idx="20">
                  <c:v>8</c:v>
                </c:pt>
                <c:pt idx="21">
                  <c:v>8</c:v>
                </c:pt>
                <c:pt idx="22">
                  <c:v>-8</c:v>
                </c:pt>
                <c:pt idx="23">
                  <c:v>-8</c:v>
                </c:pt>
              </c:numCache>
            </c:numRef>
          </c:xVal>
          <c:yVal>
            <c:numRef>
              <c:f>Sheet1!$F$9:$F$32</c:f>
              <c:numCache>
                <c:formatCode>0.00" m"</c:formatCode>
                <c:ptCount val="24"/>
                <c:pt idx="0">
                  <c:v>4</c:v>
                </c:pt>
                <c:pt idx="1">
                  <c:v>4.6269999999999998</c:v>
                </c:pt>
                <c:pt idx="2">
                  <c:v>5.1879999999999997</c:v>
                </c:pt>
                <c:pt idx="3">
                  <c:v>5.6829999999999998</c:v>
                </c:pt>
                <c:pt idx="4">
                  <c:v>6.1120000000000001</c:v>
                </c:pt>
                <c:pt idx="5">
                  <c:v>6.4749999999999996</c:v>
                </c:pt>
                <c:pt idx="6">
                  <c:v>6.7720000000000002</c:v>
                </c:pt>
                <c:pt idx="7">
                  <c:v>7.0030000000000001</c:v>
                </c:pt>
                <c:pt idx="8">
                  <c:v>7.1172084549422046</c:v>
                </c:pt>
                <c:pt idx="9">
                  <c:v>8.1999999999999993</c:v>
                </c:pt>
                <c:pt idx="10">
                  <c:v>9</c:v>
                </c:pt>
                <c:pt idx="11">
                  <c:v>8.1999999999999993</c:v>
                </c:pt>
                <c:pt idx="12">
                  <c:v>7.1172084549422046</c:v>
                </c:pt>
                <c:pt idx="13">
                  <c:v>7.0030000000000001</c:v>
                </c:pt>
                <c:pt idx="14">
                  <c:v>6.7720000000000002</c:v>
                </c:pt>
                <c:pt idx="15">
                  <c:v>6.4749999999999996</c:v>
                </c:pt>
                <c:pt idx="16">
                  <c:v>6.1120000000000001</c:v>
                </c:pt>
                <c:pt idx="17">
                  <c:v>5.6829999999999998</c:v>
                </c:pt>
                <c:pt idx="18">
                  <c:v>5.1879999999999997</c:v>
                </c:pt>
                <c:pt idx="19">
                  <c:v>4.6269999999999998</c:v>
                </c:pt>
                <c:pt idx="20">
                  <c:v>4</c:v>
                </c:pt>
                <c:pt idx="21">
                  <c:v>0</c:v>
                </c:pt>
                <c:pt idx="22">
                  <c:v>0</c:v>
                </c:pt>
                <c:pt idx="23">
                  <c:v>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C0D-4DD6-9892-05BF2AC327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03616200"/>
        <c:axId val="703618944"/>
      </c:scatterChart>
      <c:valAx>
        <c:axId val="70361620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&quot; m&quot;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703618944"/>
        <c:crosses val="autoZero"/>
        <c:crossBetween val="midCat"/>
      </c:valAx>
      <c:valAx>
        <c:axId val="7036189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&quot; m&quot;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70361620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64312816512727389"/>
          <c:y val="0.1336802274715661"/>
          <c:w val="0.25143319612454268"/>
          <c:h val="4.687532808398951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7</xdr:row>
      <xdr:rowOff>0</xdr:rowOff>
    </xdr:from>
    <xdr:to>
      <xdr:col>21</xdr:col>
      <xdr:colOff>1</xdr:colOff>
      <xdr:row>31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N35"/>
  <sheetViews>
    <sheetView showGridLines="0" tabSelected="1" zoomScale="115" zoomScaleNormal="115" workbookViewId="0">
      <selection activeCell="C3" sqref="C3"/>
    </sheetView>
  </sheetViews>
  <sheetFormatPr defaultColWidth="8.6640625" defaultRowHeight="14.4" x14ac:dyDescent="0.3"/>
  <cols>
    <col min="1" max="1" width="3.6640625" style="1" customWidth="1"/>
    <col min="2" max="2" width="5.6640625" style="1" customWidth="1"/>
    <col min="3" max="6" width="8.6640625" style="2"/>
    <col min="7" max="8" width="9.6640625" style="2" customWidth="1"/>
    <col min="9" max="14" width="8.6640625" style="2"/>
    <col min="15" max="16384" width="8.6640625" style="1"/>
  </cols>
  <sheetData>
    <row r="3" spans="2:11" x14ac:dyDescent="0.3">
      <c r="B3" s="24" t="s">
        <v>2</v>
      </c>
      <c r="C3" s="25">
        <v>8</v>
      </c>
      <c r="E3" s="6" t="s">
        <v>5</v>
      </c>
      <c r="F3" s="4">
        <v>4</v>
      </c>
      <c r="G3" s="6" t="s">
        <v>6</v>
      </c>
      <c r="H3" s="4">
        <v>3.3</v>
      </c>
    </row>
    <row r="4" spans="2:11" x14ac:dyDescent="0.3">
      <c r="B4" s="26" t="s">
        <v>13</v>
      </c>
      <c r="C4" s="27"/>
      <c r="E4" s="20" t="s">
        <v>12</v>
      </c>
      <c r="F4" s="21"/>
      <c r="G4" s="21"/>
      <c r="H4" s="21"/>
    </row>
    <row r="5" spans="2:11" x14ac:dyDescent="0.3">
      <c r="B5" s="24" t="s">
        <v>1</v>
      </c>
      <c r="C5" s="28">
        <v>10</v>
      </c>
      <c r="E5" s="14" t="s">
        <v>8</v>
      </c>
      <c r="F5" s="15">
        <v>1</v>
      </c>
      <c r="G5" s="14" t="s">
        <v>7</v>
      </c>
      <c r="H5" s="15">
        <v>8</v>
      </c>
    </row>
    <row r="6" spans="2:11" x14ac:dyDescent="0.3">
      <c r="B6" s="26" t="s">
        <v>14</v>
      </c>
      <c r="C6" s="27"/>
      <c r="E6" s="22" t="s">
        <v>18</v>
      </c>
      <c r="F6" s="23"/>
      <c r="G6" s="23"/>
      <c r="H6" s="23"/>
    </row>
    <row r="8" spans="2:11" x14ac:dyDescent="0.3">
      <c r="B8" s="12" t="s">
        <v>0</v>
      </c>
      <c r="C8" s="9" t="s">
        <v>3</v>
      </c>
      <c r="D8" s="8" t="s">
        <v>4</v>
      </c>
      <c r="E8" s="10" t="s">
        <v>9</v>
      </c>
      <c r="F8" s="9" t="s">
        <v>10</v>
      </c>
      <c r="G8" s="16" t="s">
        <v>15</v>
      </c>
      <c r="H8" s="16" t="s">
        <v>11</v>
      </c>
      <c r="I8" s="3"/>
      <c r="J8" s="3"/>
      <c r="K8" s="3"/>
    </row>
    <row r="9" spans="2:11" x14ac:dyDescent="0.3">
      <c r="B9" s="13">
        <v>-10</v>
      </c>
      <c r="C9" s="5">
        <f t="shared" ref="C9:C29" si="0">i/n*f</f>
        <v>-8</v>
      </c>
      <c r="D9" s="7">
        <f t="shared" ref="D9:D29" si="1">h2p*(1-x^2/f^2)+h1p</f>
        <v>4</v>
      </c>
      <c r="E9" s="11">
        <f t="shared" ref="E9:E29" si="2">h2ny*(1-ABS(x/f))+h1ny</f>
        <v>1</v>
      </c>
      <c r="F9" s="5">
        <f t="shared" ref="F9:F29" si="3">IF(yp&gt;yny,yp,yny)</f>
        <v>4</v>
      </c>
      <c r="G9" s="17">
        <f>SQRT((C10-C9)^2+(F10-F9)^2)</f>
        <v>1.0164295351867729</v>
      </c>
      <c r="H9" s="17">
        <f>(F10+F9)/2*(C10-C9)</f>
        <v>3.4507999999999988</v>
      </c>
    </row>
    <row r="10" spans="2:11" x14ac:dyDescent="0.3">
      <c r="B10" s="13">
        <v>-9</v>
      </c>
      <c r="C10" s="5">
        <f t="shared" si="0"/>
        <v>-7.2</v>
      </c>
      <c r="D10" s="7">
        <f t="shared" si="1"/>
        <v>4.6269999999999998</v>
      </c>
      <c r="E10" s="11">
        <f t="shared" si="2"/>
        <v>1.7999999999999998</v>
      </c>
      <c r="F10" s="5">
        <f t="shared" si="3"/>
        <v>4.6269999999999998</v>
      </c>
      <c r="G10" s="17">
        <f t="shared" ref="G10:G28" si="4">SQRT((C11-C10)^2+(F11-F10)^2)</f>
        <v>0.97709825503886738</v>
      </c>
      <c r="H10" s="17">
        <f t="shared" ref="H10:H28" si="5">(F11+F10)/2*(C11-C10)</f>
        <v>3.9259999999999988</v>
      </c>
    </row>
    <row r="11" spans="2:11" x14ac:dyDescent="0.3">
      <c r="B11" s="13">
        <v>-8</v>
      </c>
      <c r="C11" s="5">
        <f t="shared" si="0"/>
        <v>-6.4</v>
      </c>
      <c r="D11" s="7">
        <f t="shared" si="1"/>
        <v>5.1879999999999997</v>
      </c>
      <c r="E11" s="11">
        <f t="shared" si="2"/>
        <v>2.5999999999999996</v>
      </c>
      <c r="F11" s="5">
        <f t="shared" si="3"/>
        <v>5.1879999999999997</v>
      </c>
      <c r="G11" s="17">
        <f t="shared" si="4"/>
        <v>0.94075767336759009</v>
      </c>
      <c r="H11" s="17">
        <f t="shared" si="5"/>
        <v>4.3484000000000034</v>
      </c>
    </row>
    <row r="12" spans="2:11" x14ac:dyDescent="0.3">
      <c r="B12" s="13">
        <v>-7</v>
      </c>
      <c r="C12" s="5">
        <f t="shared" si="0"/>
        <v>-5.6</v>
      </c>
      <c r="D12" s="7">
        <f t="shared" si="1"/>
        <v>5.6829999999999998</v>
      </c>
      <c r="E12" s="11">
        <f t="shared" si="2"/>
        <v>3.4000000000000004</v>
      </c>
      <c r="F12" s="5">
        <f t="shared" si="3"/>
        <v>5.6829999999999998</v>
      </c>
      <c r="G12" s="17">
        <f t="shared" si="4"/>
        <v>0.9077670406001751</v>
      </c>
      <c r="H12" s="17">
        <f t="shared" si="5"/>
        <v>4.7179999999999991</v>
      </c>
    </row>
    <row r="13" spans="2:11" x14ac:dyDescent="0.3">
      <c r="B13" s="13">
        <v>-6</v>
      </c>
      <c r="C13" s="5">
        <f t="shared" si="0"/>
        <v>-4.8</v>
      </c>
      <c r="D13" s="7">
        <f t="shared" si="1"/>
        <v>6.1120000000000001</v>
      </c>
      <c r="E13" s="11">
        <f t="shared" si="2"/>
        <v>4.2</v>
      </c>
      <c r="F13" s="5">
        <f t="shared" si="3"/>
        <v>6.1120000000000001</v>
      </c>
      <c r="G13" s="17">
        <f t="shared" si="4"/>
        <v>0.87850384176735352</v>
      </c>
      <c r="H13" s="17">
        <f t="shared" si="5"/>
        <v>5.0347999999999988</v>
      </c>
    </row>
    <row r="14" spans="2:11" x14ac:dyDescent="0.3">
      <c r="B14" s="13">
        <v>-5</v>
      </c>
      <c r="C14" s="5">
        <f t="shared" si="0"/>
        <v>-4</v>
      </c>
      <c r="D14" s="7">
        <f t="shared" si="1"/>
        <v>6.4749999999999996</v>
      </c>
      <c r="E14" s="11">
        <f t="shared" si="2"/>
        <v>5</v>
      </c>
      <c r="F14" s="5">
        <f t="shared" si="3"/>
        <v>6.4749999999999996</v>
      </c>
      <c r="G14" s="17">
        <f t="shared" si="4"/>
        <v>0.85335162740806914</v>
      </c>
      <c r="H14" s="17">
        <f t="shared" si="5"/>
        <v>5.2987999999999991</v>
      </c>
    </row>
    <row r="15" spans="2:11" x14ac:dyDescent="0.3">
      <c r="B15" s="13">
        <v>-4</v>
      </c>
      <c r="C15" s="5">
        <f t="shared" si="0"/>
        <v>-3.2</v>
      </c>
      <c r="D15" s="7">
        <f t="shared" si="1"/>
        <v>6.7720000000000002</v>
      </c>
      <c r="E15" s="11">
        <f t="shared" si="2"/>
        <v>5.8</v>
      </c>
      <c r="F15" s="5">
        <f t="shared" si="3"/>
        <v>6.7720000000000002</v>
      </c>
      <c r="G15" s="17">
        <f t="shared" si="4"/>
        <v>0.83268301291668034</v>
      </c>
      <c r="H15" s="17">
        <f t="shared" si="5"/>
        <v>5.5100000000000016</v>
      </c>
    </row>
    <row r="16" spans="2:11" x14ac:dyDescent="0.3">
      <c r="B16" s="13">
        <v>-3</v>
      </c>
      <c r="C16" s="5">
        <f t="shared" si="0"/>
        <v>-2.4</v>
      </c>
      <c r="D16" s="7">
        <f t="shared" si="1"/>
        <v>7.0030000000000001</v>
      </c>
      <c r="E16" s="11">
        <f t="shared" si="2"/>
        <v>6.6</v>
      </c>
      <c r="F16" s="5">
        <f t="shared" si="3"/>
        <v>7.0030000000000001</v>
      </c>
      <c r="G16" s="17">
        <f t="shared" si="4"/>
        <v>0.52963059013393554</v>
      </c>
      <c r="H16" s="17">
        <f t="shared" si="5"/>
        <v>3.6512753450904842</v>
      </c>
    </row>
    <row r="17" spans="2:8" x14ac:dyDescent="0.3">
      <c r="B17" s="32">
        <f>-B35</f>
        <v>-2.3535372801432501</v>
      </c>
      <c r="C17" s="5">
        <f t="shared" si="0"/>
        <v>-1.8828298241146002</v>
      </c>
      <c r="D17" s="7">
        <f t="shared" si="1"/>
        <v>7.1172084549422046</v>
      </c>
      <c r="E17" s="11">
        <f t="shared" si="2"/>
        <v>7.1171701758854002</v>
      </c>
      <c r="F17" s="5">
        <f t="shared" si="3"/>
        <v>7.1172084549422046</v>
      </c>
      <c r="G17" s="17">
        <f t="shared" si="4"/>
        <v>1.5313255558635146</v>
      </c>
      <c r="H17" s="17">
        <f t="shared" si="5"/>
        <v>8.2929650685958674</v>
      </c>
    </row>
    <row r="18" spans="2:8" x14ac:dyDescent="0.3">
      <c r="B18" s="33">
        <v>-1</v>
      </c>
      <c r="C18" s="5">
        <f t="shared" si="0"/>
        <v>-0.8</v>
      </c>
      <c r="D18" s="7">
        <f t="shared" si="1"/>
        <v>7.2669999999999995</v>
      </c>
      <c r="E18" s="11">
        <f t="shared" si="2"/>
        <v>8.1999999999999993</v>
      </c>
      <c r="F18" s="5">
        <f t="shared" si="3"/>
        <v>8.1999999999999993</v>
      </c>
      <c r="G18" s="17">
        <f t="shared" si="4"/>
        <v>1.1313708498984765</v>
      </c>
      <c r="H18" s="17">
        <f t="shared" si="5"/>
        <v>6.88</v>
      </c>
    </row>
    <row r="19" spans="2:8" x14ac:dyDescent="0.3">
      <c r="B19" s="33">
        <v>0</v>
      </c>
      <c r="C19" s="5">
        <f t="shared" si="0"/>
        <v>0</v>
      </c>
      <c r="D19" s="7">
        <f t="shared" si="1"/>
        <v>7.3</v>
      </c>
      <c r="E19" s="11">
        <f t="shared" si="2"/>
        <v>9</v>
      </c>
      <c r="F19" s="5">
        <f t="shared" si="3"/>
        <v>9</v>
      </c>
      <c r="G19" s="17">
        <f t="shared" si="4"/>
        <v>1.1313708498984765</v>
      </c>
      <c r="H19" s="17">
        <f t="shared" si="5"/>
        <v>6.88</v>
      </c>
    </row>
    <row r="20" spans="2:8" x14ac:dyDescent="0.3">
      <c r="B20" s="33">
        <v>1</v>
      </c>
      <c r="C20" s="5">
        <f t="shared" si="0"/>
        <v>0.8</v>
      </c>
      <c r="D20" s="7">
        <f t="shared" si="1"/>
        <v>7.2669999999999995</v>
      </c>
      <c r="E20" s="11">
        <f t="shared" si="2"/>
        <v>8.1999999999999993</v>
      </c>
      <c r="F20" s="5">
        <f t="shared" si="3"/>
        <v>8.1999999999999993</v>
      </c>
      <c r="G20" s="17">
        <f t="shared" si="4"/>
        <v>1.5313255558635146</v>
      </c>
      <c r="H20" s="17">
        <f t="shared" si="5"/>
        <v>8.2929650685958674</v>
      </c>
    </row>
    <row r="21" spans="2:8" x14ac:dyDescent="0.3">
      <c r="B21" s="32">
        <f>B35</f>
        <v>2.3535372801432501</v>
      </c>
      <c r="C21" s="5">
        <f t="shared" si="0"/>
        <v>1.8828298241146002</v>
      </c>
      <c r="D21" s="7">
        <f t="shared" si="1"/>
        <v>7.1172084549422046</v>
      </c>
      <c r="E21" s="11">
        <f t="shared" si="2"/>
        <v>7.1171701758854002</v>
      </c>
      <c r="F21" s="5">
        <f t="shared" si="3"/>
        <v>7.1172084549422046</v>
      </c>
      <c r="G21" s="17">
        <f t="shared" si="4"/>
        <v>0.52963059013393554</v>
      </c>
      <c r="H21" s="17">
        <f t="shared" si="5"/>
        <v>3.6512753450904842</v>
      </c>
    </row>
    <row r="22" spans="2:8" x14ac:dyDescent="0.3">
      <c r="B22" s="13">
        <v>3</v>
      </c>
      <c r="C22" s="5">
        <f t="shared" si="0"/>
        <v>2.4</v>
      </c>
      <c r="D22" s="7">
        <f t="shared" si="1"/>
        <v>7.0030000000000001</v>
      </c>
      <c r="E22" s="11">
        <f t="shared" si="2"/>
        <v>6.6</v>
      </c>
      <c r="F22" s="5">
        <f t="shared" si="3"/>
        <v>7.0030000000000001</v>
      </c>
      <c r="G22" s="17">
        <f t="shared" si="4"/>
        <v>0.83268301291668034</v>
      </c>
      <c r="H22" s="17">
        <f t="shared" si="5"/>
        <v>5.5100000000000016</v>
      </c>
    </row>
    <row r="23" spans="2:8" x14ac:dyDescent="0.3">
      <c r="B23" s="13">
        <v>4</v>
      </c>
      <c r="C23" s="5">
        <f t="shared" si="0"/>
        <v>3.2</v>
      </c>
      <c r="D23" s="7">
        <f t="shared" si="1"/>
        <v>6.7720000000000002</v>
      </c>
      <c r="E23" s="11">
        <f t="shared" si="2"/>
        <v>5.8</v>
      </c>
      <c r="F23" s="5">
        <f t="shared" si="3"/>
        <v>6.7720000000000002</v>
      </c>
      <c r="G23" s="17">
        <f t="shared" si="4"/>
        <v>0.85335162740806914</v>
      </c>
      <c r="H23" s="17">
        <f t="shared" si="5"/>
        <v>5.2987999999999991</v>
      </c>
    </row>
    <row r="24" spans="2:8" x14ac:dyDescent="0.3">
      <c r="B24" s="13">
        <v>5</v>
      </c>
      <c r="C24" s="5">
        <f t="shared" si="0"/>
        <v>4</v>
      </c>
      <c r="D24" s="7">
        <f t="shared" si="1"/>
        <v>6.4749999999999996</v>
      </c>
      <c r="E24" s="11">
        <f t="shared" si="2"/>
        <v>5</v>
      </c>
      <c r="F24" s="5">
        <f t="shared" si="3"/>
        <v>6.4749999999999996</v>
      </c>
      <c r="G24" s="17">
        <f t="shared" si="4"/>
        <v>0.87850384176735352</v>
      </c>
      <c r="H24" s="17">
        <f t="shared" si="5"/>
        <v>5.0347999999999988</v>
      </c>
    </row>
    <row r="25" spans="2:8" x14ac:dyDescent="0.3">
      <c r="B25" s="13">
        <v>6</v>
      </c>
      <c r="C25" s="5">
        <f t="shared" si="0"/>
        <v>4.8</v>
      </c>
      <c r="D25" s="7">
        <f t="shared" si="1"/>
        <v>6.1120000000000001</v>
      </c>
      <c r="E25" s="11">
        <f t="shared" si="2"/>
        <v>4.2</v>
      </c>
      <c r="F25" s="5">
        <f t="shared" si="3"/>
        <v>6.1120000000000001</v>
      </c>
      <c r="G25" s="17">
        <f t="shared" si="4"/>
        <v>0.9077670406001751</v>
      </c>
      <c r="H25" s="17">
        <f t="shared" si="5"/>
        <v>4.7179999999999991</v>
      </c>
    </row>
    <row r="26" spans="2:8" x14ac:dyDescent="0.3">
      <c r="B26" s="13">
        <v>7</v>
      </c>
      <c r="C26" s="5">
        <f t="shared" si="0"/>
        <v>5.6</v>
      </c>
      <c r="D26" s="7">
        <f t="shared" si="1"/>
        <v>5.6829999999999998</v>
      </c>
      <c r="E26" s="11">
        <f t="shared" si="2"/>
        <v>3.4000000000000004</v>
      </c>
      <c r="F26" s="5">
        <f t="shared" si="3"/>
        <v>5.6829999999999998</v>
      </c>
      <c r="G26" s="17">
        <f t="shared" si="4"/>
        <v>0.94075767336759009</v>
      </c>
      <c r="H26" s="17">
        <f t="shared" si="5"/>
        <v>4.3484000000000034</v>
      </c>
    </row>
    <row r="27" spans="2:8" x14ac:dyDescent="0.3">
      <c r="B27" s="13">
        <v>8</v>
      </c>
      <c r="C27" s="5">
        <f t="shared" si="0"/>
        <v>6.4</v>
      </c>
      <c r="D27" s="7">
        <f t="shared" si="1"/>
        <v>5.1879999999999997</v>
      </c>
      <c r="E27" s="11">
        <f t="shared" si="2"/>
        <v>2.5999999999999996</v>
      </c>
      <c r="F27" s="5">
        <f t="shared" si="3"/>
        <v>5.1879999999999997</v>
      </c>
      <c r="G27" s="17">
        <f t="shared" si="4"/>
        <v>0.97709825503886738</v>
      </c>
      <c r="H27" s="17">
        <f t="shared" si="5"/>
        <v>3.9259999999999988</v>
      </c>
    </row>
    <row r="28" spans="2:8" x14ac:dyDescent="0.3">
      <c r="B28" s="13">
        <v>9</v>
      </c>
      <c r="C28" s="5">
        <f t="shared" si="0"/>
        <v>7.2</v>
      </c>
      <c r="D28" s="7">
        <f t="shared" si="1"/>
        <v>4.6269999999999998</v>
      </c>
      <c r="E28" s="11">
        <f t="shared" si="2"/>
        <v>1.7999999999999998</v>
      </c>
      <c r="F28" s="5">
        <f t="shared" si="3"/>
        <v>4.6269999999999998</v>
      </c>
      <c r="G28" s="17">
        <f t="shared" si="4"/>
        <v>1.0164295351867729</v>
      </c>
      <c r="H28" s="17">
        <f t="shared" si="5"/>
        <v>3.4507999999999988</v>
      </c>
    </row>
    <row r="29" spans="2:8" x14ac:dyDescent="0.3">
      <c r="B29" s="13">
        <v>10</v>
      </c>
      <c r="C29" s="5">
        <f t="shared" si="0"/>
        <v>8</v>
      </c>
      <c r="D29" s="7">
        <f t="shared" si="1"/>
        <v>4</v>
      </c>
      <c r="E29" s="11">
        <f t="shared" si="2"/>
        <v>1</v>
      </c>
      <c r="F29" s="5">
        <f t="shared" si="3"/>
        <v>4</v>
      </c>
      <c r="G29" s="18" t="s">
        <v>16</v>
      </c>
      <c r="H29" s="18" t="s">
        <v>17</v>
      </c>
    </row>
    <row r="30" spans="2:8" x14ac:dyDescent="0.3">
      <c r="C30" s="5">
        <f>f</f>
        <v>8</v>
      </c>
      <c r="F30" s="5">
        <v>0</v>
      </c>
      <c r="G30" s="19">
        <f>SUM(G9:G28)</f>
        <v>19.19783596436287</v>
      </c>
      <c r="H30" s="19">
        <f>SUM(H9:H28)</f>
        <v>102.22208082737272</v>
      </c>
    </row>
    <row r="31" spans="2:8" x14ac:dyDescent="0.3">
      <c r="C31" s="5">
        <f>-f</f>
        <v>-8</v>
      </c>
      <c r="F31" s="5">
        <v>0</v>
      </c>
    </row>
    <row r="32" spans="2:8" x14ac:dyDescent="0.3">
      <c r="C32" s="5">
        <f>-f</f>
        <v>-8</v>
      </c>
      <c r="F32" s="5">
        <f>F9</f>
        <v>4</v>
      </c>
    </row>
    <row r="35" spans="2:6" x14ac:dyDescent="0.3">
      <c r="B35" s="29">
        <v>2.3535372801432501</v>
      </c>
      <c r="C35" s="30">
        <f>i/n*f</f>
        <v>1.8828298241146002</v>
      </c>
      <c r="D35" s="31">
        <f>h2p*(1-x^2/f^2)+h1p</f>
        <v>7.1172084549422046</v>
      </c>
      <c r="E35" s="31">
        <f>h2ny*(1-ABS(x/f))+h1ny</f>
        <v>7.1171701758854002</v>
      </c>
      <c r="F35" s="30">
        <f>yp-yny</f>
        <v>3.8279056804313427E-5</v>
      </c>
    </row>
  </sheetData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10</vt:i4>
      </vt:variant>
    </vt:vector>
  </HeadingPairs>
  <TitlesOfParts>
    <vt:vector size="11" baseType="lpstr">
      <vt:lpstr>Sheet1</vt:lpstr>
      <vt:lpstr>f</vt:lpstr>
      <vt:lpstr>h1ny</vt:lpstr>
      <vt:lpstr>h1p</vt:lpstr>
      <vt:lpstr>h2ny</vt:lpstr>
      <vt:lpstr>h2p</vt:lpstr>
      <vt:lpstr>i</vt:lpstr>
      <vt:lpstr>n</vt:lpstr>
      <vt:lpstr>x</vt:lpstr>
      <vt:lpstr>yny</vt:lpstr>
      <vt:lpstr>yp</vt:lpstr>
    </vt:vector>
  </TitlesOfParts>
  <Company>Department of Architectural Representation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Strommer László</dc:creator>
  <cp:lastModifiedBy>Strommer László</cp:lastModifiedBy>
  <dcterms:created xsi:type="dcterms:W3CDTF">2015-10-29T15:13:11Z</dcterms:created>
  <dcterms:modified xsi:type="dcterms:W3CDTF">2021-11-09T20:38:11Z</dcterms:modified>
</cp:coreProperties>
</file>